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3"/>
  </bookViews>
  <sheets>
    <sheet name="I. Šlolenia, doškolenia" sheetId="1" r:id="rId1"/>
    <sheet name="II. Schôdzková činnosť" sheetId="2" r:id="rId2"/>
    <sheet name="III. Ostatné náklady a rekapitu" sheetId="3" r:id="rId3"/>
    <sheet name="IV. Príjmová časť a rekapitulác" sheetId="4" r:id="rId4"/>
  </sheets>
  <definedNames>
    <definedName name="_xlnm.Print_Area" localSheetId="0">'I. Šlolenia, doškolenia'!$A$1:$J$23</definedName>
    <definedName name="_xlnm.Print_Area" localSheetId="1">'II. Schôdzková činnosť'!$A$1:$J$22</definedName>
    <definedName name="_xlnm.Print_Area" localSheetId="2">'III. Ostatné náklady a rekapitu'!$A$1:$G$37</definedName>
    <definedName name="_xlnm.Print_Area" localSheetId="3">'IV. Príjmová časť a rekapitulác'!$A$1:$D$37</definedName>
  </definedNames>
  <calcPr fullCalcOnLoad="1"/>
</workbook>
</file>

<file path=xl/sharedStrings.xml><?xml version="1.0" encoding="utf-8"?>
<sst xmlns="http://schemas.openxmlformats.org/spreadsheetml/2006/main" count="196" uniqueCount="155">
  <si>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</si>
  <si>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</si>
  <si>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</si>
  <si>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</si>
  <si>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</si>
  <si>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</si>
  <si>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</si>
  <si>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</si>
  <si>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</si>
  <si>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</si>
  <si>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</si>
  <si>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</si>
  <si>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</si>
  <si>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</si>
  <si>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</si>
  <si>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</si>
  <si>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</si>
  <si>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</si>
  <si>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</si>
  <si>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</si>
  <si>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</si>
  <si>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</si>
  <si>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</si>
  <si>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</si>
  <si>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</si>
  <si>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</si>
  <si>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</si>
  <si>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</si>
  <si>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</si>
  <si>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</si>
  <si>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KR</t>
  </si>
  <si>
    <t>TMK</t>
  </si>
  <si>
    <t>I.</t>
  </si>
  <si>
    <t>II.</t>
  </si>
  <si>
    <t>III.</t>
  </si>
  <si>
    <t>IV.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</si>
  <si>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</si>
  <si>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</si>
  <si>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</si>
  <si>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</si>
  <si>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</si>
  <si>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</si>
  <si>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</si>
  <si>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</si>
  <si>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</si>
  <si>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</si>
  <si>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</si>
  <si>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odmeny a iné</t>
  </si>
  <si>
    <t>KR SsFZ + TÚ + UD</t>
  </si>
  <si>
    <t>knihy a časopisy</t>
  </si>
  <si>
    <t>tlačivá a tlač pre komisie</t>
  </si>
  <si>
    <t>telefóny, mobily, internet</t>
  </si>
  <si>
    <t>DDNM (do 1 660 €)</t>
  </si>
  <si>
    <t>Aktív ŠTK a KM</t>
  </si>
  <si>
    <t>Schôdzková činnosť</t>
  </si>
  <si>
    <t>I - IV.</t>
  </si>
  <si>
    <t>I. - IV.</t>
  </si>
  <si>
    <t>I. IV.</t>
  </si>
  <si>
    <t>Porady s predsedami FK</t>
  </si>
  <si>
    <t>Odborná zahraničná stáž - TMK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</si>
  <si>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</si>
  <si>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</si>
  <si>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</si>
  <si>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</si>
  <si>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</si>
  <si>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</si>
  <si>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</si>
  <si>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</si>
  <si>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</si>
  <si>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</si>
  <si>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</si>
  <si>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</si>
  <si>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</si>
  <si>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</si>
  <si>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</si>
  <si>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</si>
  <si>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</si>
  <si>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Názov položky</t>
  </si>
  <si>
    <t>strava
ubytovanie</t>
  </si>
  <si>
    <t xml:space="preserve">nájomné </t>
  </si>
  <si>
    <t>dotácia  na starostlivosť o talentovanú mládež</t>
  </si>
  <si>
    <t>Doškoľovací seminár R  licencie A</t>
  </si>
  <si>
    <t>Licenčný seminár DZ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</si>
  <si>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</si>
  <si>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</si>
  <si>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</si>
  <si>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</si>
  <si>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</si>
  <si>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</si>
  <si>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</si>
  <si>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</si>
  <si>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</si>
  <si>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</si>
  <si>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</si>
  <si>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XVII. Nepredvídané výdavky</t>
  </si>
  <si>
    <t>FP všetkých R- marec</t>
  </si>
  <si>
    <t>V. Reklama a propagácia (RS, web)</t>
  </si>
  <si>
    <t xml:space="preserve">VI. Úroky </t>
  </si>
  <si>
    <t>VIII. Vklady účastníkov školení a seminárov</t>
  </si>
  <si>
    <t>IX. Vklady FK - R a DZ, servis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</si>
  <si>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</si>
  <si>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</si>
  <si>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</si>
  <si>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</si>
  <si>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</si>
  <si>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</si>
  <si>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</si>
  <si>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</si>
  <si>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</si>
  <si>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soc.,zdrav.poistenie</t>
  </si>
  <si>
    <t>XVIII. Odpisy</t>
  </si>
  <si>
    <t xml:space="preserve">auditorské služby </t>
  </si>
  <si>
    <t>XI. Iné príjmy</t>
  </si>
  <si>
    <t>Vyhlásenie 11-tky SsFZ</t>
  </si>
  <si>
    <t>KŽF SsFZ</t>
  </si>
  <si>
    <t>II. a IV.</t>
  </si>
  <si>
    <t>rozpočet 2020</t>
  </si>
  <si>
    <t>Rozpočet 2020</t>
  </si>
  <si>
    <t>Doškoľovacie semináre trénerov (8x)</t>
  </si>
  <si>
    <t xml:space="preserve">príspevok na činnosť R a semináre </t>
  </si>
  <si>
    <t>DK</t>
  </si>
  <si>
    <t>I. - IV</t>
  </si>
  <si>
    <t xml:space="preserve">IV. </t>
  </si>
  <si>
    <t>I.-IV.</t>
  </si>
  <si>
    <t>Školenie členov DK</t>
  </si>
  <si>
    <t xml:space="preserve">Zimný seminár DZ </t>
  </si>
  <si>
    <t xml:space="preserve">Zimný seminár R IV. a V. ligy </t>
  </si>
  <si>
    <t>FP R III. ligy a PT - máj</t>
  </si>
  <si>
    <t>FP R III. ligy a PT - september</t>
  </si>
  <si>
    <t>INÉ</t>
  </si>
  <si>
    <t>Skutočnosť 2020</t>
  </si>
  <si>
    <t>skutočnosť</t>
  </si>
  <si>
    <t>skutočnosť 2020</t>
  </si>
  <si>
    <t>čerpanie rozpočtu v roku 2020 - prehľad nákladov</t>
  </si>
  <si>
    <t>III. Poplatky a pokuty, uznesenia VV</t>
  </si>
  <si>
    <t xml:space="preserve">VII. Dotácie a príspevky od SFZ </t>
  </si>
  <si>
    <t>Letný seminár RaDZ + FP R IV. a V.ligy</t>
  </si>
  <si>
    <t>Spoločné zasadnutie členov komisií + VV SsFZ</t>
  </si>
  <si>
    <t>Školenia - doškolenia</t>
  </si>
  <si>
    <t>ÚD-KR</t>
  </si>
  <si>
    <t>XVI. Členské príspevky</t>
  </si>
  <si>
    <t>XVI. Členské príspveky</t>
  </si>
  <si>
    <t>XIII. Zákonné soc.a zdrav.poistenie</t>
  </si>
  <si>
    <t>XIV. Zákon. soc.náklady</t>
  </si>
  <si>
    <t xml:space="preserve"> </t>
  </si>
  <si>
    <t>DOMU FUTBALU boli zaúčtované z dotácií na činnosť (výnimka Covid 19) a evidujeme</t>
  </si>
  <si>
    <t>ich na účte 381 - náklady budúcich období.</t>
  </si>
  <si>
    <t>Prostriedky použité na dokúpenie pozemkov a búracie práce súvisiace s prestavbou</t>
  </si>
  <si>
    <t>Výročná správa SsFZ 2020   príloha</t>
  </si>
  <si>
    <t>XII. Tech. zhodnotenie prenajatého majetku z dotácie na činnosť</t>
  </si>
  <si>
    <t>ostatné služby, sťahovanie</t>
  </si>
  <si>
    <t>k 31.12.2020:</t>
  </si>
  <si>
    <t>zostatok pokladničnej hotovosti   959,58 €</t>
  </si>
  <si>
    <t>stav na bežnom účte   221.873,98 €</t>
  </si>
  <si>
    <t>zostatok pôžičky pre ObFZ V. Krtíš   8.900,00 €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</si>
</sst>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</numFmts>
  <fonts count="62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vertAlign val="superscript"/>
      <sz val="16"/>
      <name val="Univers CE"/>
      <family val="0"/>
    </font>
    <font>
      <b/>
      <sz val="10"/>
      <name val="Univers CE"/>
      <family val="0"/>
    </font>
    <font>
      <b/>
      <i/>
      <sz val="12"/>
      <name val="Univers CE"/>
      <family val="0"/>
    </font>
    <font>
      <sz val="9"/>
      <name val="Univers CE"/>
      <family val="2"/>
    </font>
    <font>
      <b/>
      <i/>
      <sz val="11"/>
      <name val="Univers CE"/>
      <family val="0"/>
    </font>
    <font>
      <b/>
      <sz val="9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Univers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Univers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Univers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Univers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/>
    </xf>
    <xf numFmtId="49" fontId="8" fillId="0" borderId="28" xfId="0" applyNumberFormat="1" applyFont="1" applyBorder="1" applyAlignment="1">
      <alignment horizontal="center" vertical="center"/>
    </xf>
    <xf numFmtId="2" fontId="11" fillId="33" borderId="2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11" fillId="33" borderId="31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12" fillId="33" borderId="37" xfId="0" applyFont="1" applyFill="1" applyBorder="1" applyAlignment="1">
      <alignment horizontal="left" vertical="center"/>
    </xf>
    <xf numFmtId="0" fontId="11" fillId="33" borderId="37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2" fontId="11" fillId="33" borderId="3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1" fillId="33" borderId="39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11" fillId="33" borderId="4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18" fillId="33" borderId="36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34" borderId="49" xfId="0" applyFont="1" applyFill="1" applyBorder="1" applyAlignment="1">
      <alignment horizontal="center"/>
    </xf>
    <xf numFmtId="0" fontId="8" fillId="13" borderId="50" xfId="0" applyFont="1" applyFill="1" applyBorder="1" applyAlignment="1">
      <alignment horizontal="left" vertical="center"/>
    </xf>
    <xf numFmtId="0" fontId="8" fillId="19" borderId="2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43" fontId="11" fillId="35" borderId="20" xfId="0" applyNumberFormat="1" applyFont="1" applyFill="1" applyBorder="1" applyAlignment="1">
      <alignment horizontal="center"/>
    </xf>
    <xf numFmtId="43" fontId="11" fillId="35" borderId="50" xfId="0" applyNumberFormat="1" applyFont="1" applyFill="1" applyBorder="1" applyAlignment="1">
      <alignment/>
    </xf>
    <xf numFmtId="43" fontId="11" fillId="35" borderId="20" xfId="0" applyNumberFormat="1" applyFont="1" applyFill="1" applyBorder="1" applyAlignment="1">
      <alignment horizontal="center" vertical="center"/>
    </xf>
    <xf numFmtId="43" fontId="8" fillId="0" borderId="2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8" fillId="0" borderId="2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/>
    </xf>
    <xf numFmtId="43" fontId="11" fillId="35" borderId="33" xfId="0" applyNumberFormat="1" applyFont="1" applyFill="1" applyBorder="1" applyAlignment="1">
      <alignment horizontal="center"/>
    </xf>
    <xf numFmtId="43" fontId="11" fillId="35" borderId="17" xfId="0" applyNumberFormat="1" applyFont="1" applyFill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3" fontId="13" fillId="0" borderId="19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181" fontId="13" fillId="34" borderId="38" xfId="0" applyNumberFormat="1" applyFont="1" applyFill="1" applyBorder="1" applyAlignment="1">
      <alignment horizontal="center" vertical="center"/>
    </xf>
    <xf numFmtId="43" fontId="11" fillId="35" borderId="33" xfId="0" applyNumberFormat="1" applyFont="1" applyFill="1" applyBorder="1" applyAlignment="1">
      <alignment/>
    </xf>
    <xf numFmtId="43" fontId="11" fillId="35" borderId="17" xfId="0" applyNumberFormat="1" applyFont="1" applyFill="1" applyBorder="1" applyAlignment="1">
      <alignment horizontal="center" vertical="center"/>
    </xf>
    <xf numFmtId="43" fontId="8" fillId="0" borderId="17" xfId="0" applyNumberFormat="1" applyFont="1" applyBorder="1" applyAlignment="1">
      <alignment horizontal="center" vertical="center"/>
    </xf>
    <xf numFmtId="43" fontId="8" fillId="0" borderId="17" xfId="0" applyNumberFormat="1" applyFont="1" applyFill="1" applyBorder="1" applyAlignment="1">
      <alignment horizontal="center" vertical="center"/>
    </xf>
    <xf numFmtId="43" fontId="11" fillId="35" borderId="34" xfId="0" applyNumberFormat="1" applyFont="1" applyFill="1" applyBorder="1" applyAlignment="1">
      <alignment horizontal="center" vertical="center"/>
    </xf>
    <xf numFmtId="43" fontId="17" fillId="36" borderId="23" xfId="0" applyNumberFormat="1" applyFont="1" applyFill="1" applyBorder="1" applyAlignment="1">
      <alignment horizontal="left" vertical="center"/>
    </xf>
    <xf numFmtId="43" fontId="11" fillId="35" borderId="21" xfId="0" applyNumberFormat="1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top"/>
    </xf>
    <xf numFmtId="43" fontId="17" fillId="19" borderId="38" xfId="0" applyNumberFormat="1" applyFont="1" applyFill="1" applyBorder="1" applyAlignment="1">
      <alignment horizontal="center" vertical="center"/>
    </xf>
    <xf numFmtId="43" fontId="2" fillId="0" borderId="50" xfId="0" applyNumberFormat="1" applyFont="1" applyFill="1" applyBorder="1" applyAlignment="1">
      <alignment horizontal="left" vertical="top"/>
    </xf>
    <xf numFmtId="44" fontId="8" fillId="0" borderId="50" xfId="0" applyNumberFormat="1" applyFont="1" applyBorder="1" applyAlignment="1">
      <alignment/>
    </xf>
    <xf numFmtId="44" fontId="8" fillId="0" borderId="15" xfId="0" applyNumberFormat="1" applyFont="1" applyBorder="1" applyAlignment="1">
      <alignment/>
    </xf>
    <xf numFmtId="0" fontId="11" fillId="34" borderId="37" xfId="0" applyFont="1" applyFill="1" applyBorder="1" applyAlignment="1">
      <alignment vertical="center"/>
    </xf>
    <xf numFmtId="43" fontId="11" fillId="0" borderId="34" xfId="0" applyNumberFormat="1" applyFont="1" applyFill="1" applyBorder="1" applyAlignment="1">
      <alignment horizontal="center" vertical="center"/>
    </xf>
    <xf numFmtId="44" fontId="2" fillId="35" borderId="54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/>
    </xf>
    <xf numFmtId="0" fontId="19" fillId="34" borderId="37" xfId="0" applyFont="1" applyFill="1" applyBorder="1" applyAlignment="1">
      <alignment/>
    </xf>
    <xf numFmtId="43" fontId="17" fillId="35" borderId="17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3" fontId="17" fillId="35" borderId="17" xfId="0" applyNumberFormat="1" applyFont="1" applyFill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17" fillId="12" borderId="44" xfId="0" applyNumberFormat="1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43" fontId="17" fillId="35" borderId="20" xfId="0" applyNumberFormat="1" applyFont="1" applyFill="1" applyBorder="1" applyAlignment="1">
      <alignment horizontal="center"/>
    </xf>
    <xf numFmtId="43" fontId="17" fillId="12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3" fontId="8" fillId="0" borderId="16" xfId="0" applyNumberFormat="1" applyFont="1" applyFill="1" applyBorder="1" applyAlignment="1">
      <alignment horizontal="center" vertical="center"/>
    </xf>
    <xf numFmtId="43" fontId="8" fillId="0" borderId="34" xfId="0" applyNumberFormat="1" applyFont="1" applyBorder="1" applyAlignment="1">
      <alignment horizontal="center" vertical="center"/>
    </xf>
    <xf numFmtId="43" fontId="17" fillId="0" borderId="20" xfId="0" applyNumberFormat="1" applyFont="1" applyBorder="1" applyAlignment="1">
      <alignment/>
    </xf>
    <xf numFmtId="43" fontId="17" fillId="0" borderId="21" xfId="0" applyNumberFormat="1" applyFont="1" applyBorder="1" applyAlignment="1">
      <alignment/>
    </xf>
    <xf numFmtId="43" fontId="17" fillId="19" borderId="37" xfId="0" applyNumberFormat="1" applyFont="1" applyFill="1" applyBorder="1" applyAlignment="1">
      <alignment/>
    </xf>
    <xf numFmtId="43" fontId="8" fillId="38" borderId="17" xfId="0" applyNumberFormat="1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left" vertical="center" wrapText="1"/>
    </xf>
    <xf numFmtId="43" fontId="8" fillId="0" borderId="16" xfId="0" applyNumberFormat="1" applyFont="1" applyFill="1" applyBorder="1" applyAlignment="1">
      <alignment horizontal="center"/>
    </xf>
    <xf numFmtId="43" fontId="8" fillId="0" borderId="17" xfId="0" applyNumberFormat="1" applyFont="1" applyFill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8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3" fontId="11" fillId="13" borderId="23" xfId="0" applyNumberFormat="1" applyFont="1" applyFill="1" applyBorder="1" applyAlignment="1">
      <alignment horizontal="center" vertical="center"/>
    </xf>
    <xf numFmtId="43" fontId="11" fillId="0" borderId="50" xfId="0" applyNumberFormat="1" applyFont="1" applyBorder="1" applyAlignment="1">
      <alignment horizontal="center" vertical="center"/>
    </xf>
    <xf numFmtId="43" fontId="11" fillId="0" borderId="20" xfId="0" applyNumberFormat="1" applyFont="1" applyBorder="1" applyAlignment="1">
      <alignment horizontal="center" vertical="center"/>
    </xf>
    <xf numFmtId="43" fontId="11" fillId="0" borderId="20" xfId="0" applyNumberFormat="1" applyFont="1" applyFill="1" applyBorder="1" applyAlignment="1">
      <alignment horizontal="center" vertical="center"/>
    </xf>
    <xf numFmtId="43" fontId="19" fillId="0" borderId="20" xfId="0" applyNumberFormat="1" applyFont="1" applyBorder="1" applyAlignment="1">
      <alignment horizontal="center" vertical="center"/>
    </xf>
    <xf numFmtId="43" fontId="19" fillId="0" borderId="21" xfId="0" applyNumberFormat="1" applyFont="1" applyBorder="1" applyAlignment="1">
      <alignment horizontal="center" vertical="center"/>
    </xf>
    <xf numFmtId="43" fontId="11" fillId="13" borderId="37" xfId="0" applyNumberFormat="1" applyFont="1" applyFill="1" applyBorder="1" applyAlignment="1">
      <alignment horizontal="center" vertical="center"/>
    </xf>
    <xf numFmtId="43" fontId="17" fillId="0" borderId="37" xfId="0" applyNumberFormat="1" applyFont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43" fontId="8" fillId="13" borderId="33" xfId="0" applyNumberFormat="1" applyFont="1" applyFill="1" applyBorder="1" applyAlignment="1">
      <alignment horizontal="center" vertical="center"/>
    </xf>
    <xf numFmtId="43" fontId="8" fillId="19" borderId="17" xfId="0" applyNumberFormat="1" applyFont="1" applyFill="1" applyBorder="1" applyAlignment="1">
      <alignment horizontal="center" vertical="center"/>
    </xf>
    <xf numFmtId="43" fontId="8" fillId="37" borderId="17" xfId="0" applyNumberFormat="1" applyFont="1" applyFill="1" applyBorder="1" applyAlignment="1">
      <alignment horizontal="center" vertical="center"/>
    </xf>
    <xf numFmtId="43" fontId="8" fillId="37" borderId="18" xfId="0" applyNumberFormat="1" applyFont="1" applyFill="1" applyBorder="1" applyAlignment="1">
      <alignment horizontal="center" vertical="center"/>
    </xf>
    <xf numFmtId="43" fontId="11" fillId="7" borderId="50" xfId="0" applyNumberFormat="1" applyFont="1" applyFill="1" applyBorder="1" applyAlignment="1">
      <alignment/>
    </xf>
    <xf numFmtId="43" fontId="11" fillId="19" borderId="20" xfId="0" applyNumberFormat="1" applyFont="1" applyFill="1" applyBorder="1" applyAlignment="1">
      <alignment/>
    </xf>
    <xf numFmtId="43" fontId="11" fillId="0" borderId="20" xfId="0" applyNumberFormat="1" applyFont="1" applyBorder="1" applyAlignment="1">
      <alignment horizontal="left" vertical="center"/>
    </xf>
    <xf numFmtId="43" fontId="17" fillId="0" borderId="20" xfId="0" applyNumberFormat="1" applyFont="1" applyBorder="1" applyAlignment="1">
      <alignment horizontal="left" vertical="center"/>
    </xf>
    <xf numFmtId="43" fontId="11" fillId="0" borderId="21" xfId="0" applyNumberFormat="1" applyFont="1" applyBorder="1" applyAlignment="1">
      <alignment horizontal="left" vertical="center"/>
    </xf>
    <xf numFmtId="43" fontId="17" fillId="35" borderId="20" xfId="0" applyNumberFormat="1" applyFont="1" applyFill="1" applyBorder="1" applyAlignment="1">
      <alignment horizontal="center" vertical="center"/>
    </xf>
    <xf numFmtId="44" fontId="11" fillId="34" borderId="37" xfId="0" applyNumberFormat="1" applyFont="1" applyFill="1" applyBorder="1" applyAlignment="1">
      <alignment/>
    </xf>
    <xf numFmtId="44" fontId="8" fillId="35" borderId="20" xfId="0" applyNumberFormat="1" applyFont="1" applyFill="1" applyBorder="1" applyAlignment="1">
      <alignment/>
    </xf>
    <xf numFmtId="44" fontId="8" fillId="0" borderId="20" xfId="0" applyNumberFormat="1" applyFont="1" applyBorder="1" applyAlignment="1">
      <alignment/>
    </xf>
    <xf numFmtId="44" fontId="8" fillId="35" borderId="21" xfId="0" applyNumberFormat="1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11" fillId="34" borderId="37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5" fillId="0" borderId="0" xfId="0" applyFont="1" applyBorder="1" applyAlignment="1">
      <alignment horizontal="left"/>
    </xf>
    <xf numFmtId="44" fontId="11" fillId="9" borderId="37" xfId="0" applyNumberFormat="1" applyFont="1" applyFill="1" applyBorder="1" applyAlignment="1">
      <alignment/>
    </xf>
    <xf numFmtId="0" fontId="21" fillId="39" borderId="18" xfId="0" applyFont="1" applyFill="1" applyBorder="1" applyAlignment="1">
      <alignment/>
    </xf>
    <xf numFmtId="43" fontId="23" fillId="39" borderId="17" xfId="0" applyNumberFormat="1" applyFont="1" applyFill="1" applyBorder="1" applyAlignment="1">
      <alignment horizontal="center"/>
    </xf>
    <xf numFmtId="44" fontId="8" fillId="39" borderId="21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7" fillId="34" borderId="53" xfId="0" applyFont="1" applyFill="1" applyBorder="1" applyAlignment="1">
      <alignment vertical="center"/>
    </xf>
    <xf numFmtId="0" fontId="17" fillId="34" borderId="57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/>
    </xf>
    <xf numFmtId="0" fontId="4" fillId="13" borderId="49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12" borderId="56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 vertical="center"/>
    </xf>
    <xf numFmtId="0" fontId="1" fillId="19" borderId="53" xfId="0" applyFont="1" applyFill="1" applyBorder="1" applyAlignment="1">
      <alignment horizontal="center" vertical="center" wrapText="1"/>
    </xf>
    <xf numFmtId="0" fontId="1" fillId="19" borderId="49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9" borderId="41" xfId="0" applyFont="1" applyFill="1" applyBorder="1" applyAlignment="1">
      <alignment vertical="top" wrapText="1"/>
    </xf>
    <xf numFmtId="0" fontId="2" fillId="39" borderId="63" xfId="0" applyFont="1" applyFill="1" applyBorder="1" applyAlignment="1">
      <alignment vertical="top" wrapText="1"/>
    </xf>
    <xf numFmtId="0" fontId="2" fillId="39" borderId="64" xfId="0" applyFont="1" applyFill="1" applyBorder="1" applyAlignment="1">
      <alignment vertical="top" wrapText="1"/>
    </xf>
    <xf numFmtId="0" fontId="2" fillId="39" borderId="42" xfId="0" applyFont="1" applyFill="1" applyBorder="1" applyAlignment="1">
      <alignment vertical="top" wrapText="1"/>
    </xf>
    <xf numFmtId="0" fontId="2" fillId="39" borderId="0" xfId="0" applyFont="1" applyFill="1" applyBorder="1" applyAlignment="1">
      <alignment vertical="top" wrapText="1"/>
    </xf>
    <xf numFmtId="0" fontId="2" fillId="39" borderId="46" xfId="0" applyFont="1" applyFill="1" applyBorder="1" applyAlignment="1">
      <alignment vertical="top" wrapText="1"/>
    </xf>
    <xf numFmtId="0" fontId="2" fillId="39" borderId="65" xfId="0" applyFont="1" applyFill="1" applyBorder="1" applyAlignment="1">
      <alignment vertical="top" wrapText="1"/>
    </xf>
    <xf numFmtId="0" fontId="2" fillId="39" borderId="66" xfId="0" applyFont="1" applyFill="1" applyBorder="1" applyAlignment="1">
      <alignment vertical="top" wrapText="1"/>
    </xf>
    <xf numFmtId="0" fontId="2" fillId="39" borderId="67" xfId="0" applyFont="1" applyFill="1" applyBorder="1" applyAlignment="1">
      <alignment vertical="top" wrapText="1"/>
    </xf>
    <xf numFmtId="0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35.875" style="0" customWidth="1"/>
    <col min="2" max="4" width="10.625" style="0" customWidth="1"/>
    <col min="5" max="5" width="13.625" style="0" customWidth="1"/>
    <col min="6" max="6" width="14.125" style="0" customWidth="1"/>
    <col min="7" max="8" width="13.625" style="0" customWidth="1"/>
    <col min="9" max="9" width="17.875" style="0" customWidth="1"/>
    <col min="10" max="10" width="17.375" style="0" customWidth="1"/>
  </cols>
  <sheetData>
    <row r="1" spans="1:10" ht="39.75" customHeight="1">
      <c r="A1" s="195"/>
      <c r="B1" s="195" t="s">
        <v>76</v>
      </c>
      <c r="C1" s="195"/>
      <c r="D1" s="195"/>
      <c r="E1" s="195"/>
      <c r="F1" s="195"/>
      <c r="G1" s="195"/>
      <c r="H1" s="195"/>
      <c r="I1" s="195"/>
      <c r="J1" s="195"/>
    </row>
    <row r="2" spans="1:10" ht="30" customHeight="1">
      <c r="A2" s="195"/>
      <c r="B2" s="194" t="s">
        <v>133</v>
      </c>
      <c r="C2" s="194"/>
      <c r="D2" s="194"/>
      <c r="E2" s="194"/>
      <c r="F2" s="194"/>
      <c r="G2" s="194"/>
      <c r="H2" s="194"/>
      <c r="I2" s="194"/>
      <c r="J2" s="194"/>
    </row>
    <row r="3" spans="1:8" s="3" customFormat="1" ht="3.75" customHeight="1" hidden="1" thickBot="1">
      <c r="A3" s="195"/>
      <c r="B3" s="4"/>
      <c r="C3" s="4"/>
      <c r="D3" s="4"/>
      <c r="E3" s="4"/>
      <c r="F3" s="4"/>
      <c r="G3" s="4"/>
      <c r="H3" s="4"/>
    </row>
    <row r="4" spans="1:8" s="3" customFormat="1" ht="3.75" customHeight="1">
      <c r="A4" s="195"/>
      <c r="B4" s="4"/>
      <c r="C4" s="4"/>
      <c r="D4" s="4"/>
      <c r="E4" s="4"/>
      <c r="F4" s="4"/>
      <c r="G4" s="4"/>
      <c r="H4" s="4"/>
    </row>
    <row r="5" spans="1:10" s="3" customFormat="1" ht="24.75" customHeight="1" thickBot="1">
      <c r="A5" s="196"/>
      <c r="B5" s="4"/>
      <c r="C5" s="4"/>
      <c r="D5" s="4"/>
      <c r="E5" s="4"/>
      <c r="F5" s="4"/>
      <c r="G5" s="4"/>
      <c r="H5" s="4"/>
      <c r="I5" s="209" t="s">
        <v>148</v>
      </c>
      <c r="J5" s="209"/>
    </row>
    <row r="6" spans="1:10" ht="19.5" customHeight="1">
      <c r="A6" s="201" t="s">
        <v>138</v>
      </c>
      <c r="B6" s="203" t="s">
        <v>0</v>
      </c>
      <c r="C6" s="205" t="s">
        <v>18</v>
      </c>
      <c r="D6" s="17" t="s">
        <v>1</v>
      </c>
      <c r="E6" s="207" t="s">
        <v>43</v>
      </c>
      <c r="F6" s="208"/>
      <c r="G6" s="208"/>
      <c r="H6" s="208"/>
      <c r="I6" s="199" t="s">
        <v>116</v>
      </c>
      <c r="J6" s="197" t="s">
        <v>132</v>
      </c>
    </row>
    <row r="7" spans="1:10" ht="60.75" customHeight="1" thickBot="1">
      <c r="A7" s="202"/>
      <c r="B7" s="204"/>
      <c r="C7" s="206"/>
      <c r="D7" s="155" t="s">
        <v>19</v>
      </c>
      <c r="E7" s="139" t="s">
        <v>2</v>
      </c>
      <c r="F7" s="63" t="s">
        <v>78</v>
      </c>
      <c r="G7" s="156" t="s">
        <v>79</v>
      </c>
      <c r="H7" s="138" t="s">
        <v>23</v>
      </c>
      <c r="I7" s="200"/>
      <c r="J7" s="198"/>
    </row>
    <row r="8" spans="1:10" ht="24.75" customHeight="1">
      <c r="A8" s="42" t="s">
        <v>71</v>
      </c>
      <c r="B8" s="83">
        <v>55</v>
      </c>
      <c r="C8" s="84" t="s">
        <v>30</v>
      </c>
      <c r="D8" s="85" t="s">
        <v>32</v>
      </c>
      <c r="E8" s="86">
        <v>150</v>
      </c>
      <c r="F8" s="87">
        <v>4715</v>
      </c>
      <c r="G8" s="86">
        <v>340</v>
      </c>
      <c r="H8" s="88">
        <v>150</v>
      </c>
      <c r="I8" s="157">
        <f>E8+F8+G8+H8</f>
        <v>5355</v>
      </c>
      <c r="J8" s="163">
        <v>7424.06</v>
      </c>
    </row>
    <row r="9" spans="1:17" ht="24.75" customHeight="1">
      <c r="A9" s="39" t="s">
        <v>125</v>
      </c>
      <c r="B9" s="89">
        <v>70</v>
      </c>
      <c r="C9" s="90" t="s">
        <v>30</v>
      </c>
      <c r="D9" s="91" t="s">
        <v>32</v>
      </c>
      <c r="E9" s="92">
        <v>150</v>
      </c>
      <c r="F9" s="93">
        <v>5320</v>
      </c>
      <c r="G9" s="92">
        <v>370</v>
      </c>
      <c r="H9" s="94">
        <v>150</v>
      </c>
      <c r="I9" s="158">
        <f>E9+F9+G9+H9</f>
        <v>5990</v>
      </c>
      <c r="J9" s="164">
        <v>5904.68</v>
      </c>
      <c r="Q9" s="64"/>
    </row>
    <row r="10" spans="1:10" ht="24.75" customHeight="1">
      <c r="A10" s="39" t="s">
        <v>126</v>
      </c>
      <c r="B10" s="89">
        <v>137</v>
      </c>
      <c r="C10" s="90" t="s">
        <v>30</v>
      </c>
      <c r="D10" s="91" t="s">
        <v>32</v>
      </c>
      <c r="E10" s="92"/>
      <c r="F10" s="93">
        <v>2100</v>
      </c>
      <c r="G10" s="92">
        <v>350</v>
      </c>
      <c r="H10" s="94">
        <v>150</v>
      </c>
      <c r="I10" s="158">
        <f>F10+G10+H10</f>
        <v>2600</v>
      </c>
      <c r="J10" s="164"/>
    </row>
    <row r="11" spans="1:10" ht="24.75" customHeight="1">
      <c r="A11" s="39" t="s">
        <v>95</v>
      </c>
      <c r="B11" s="89">
        <v>180</v>
      </c>
      <c r="C11" s="90" t="s">
        <v>30</v>
      </c>
      <c r="D11" s="91" t="s">
        <v>32</v>
      </c>
      <c r="E11" s="92">
        <v>120</v>
      </c>
      <c r="F11" s="93"/>
      <c r="G11" s="92">
        <v>150</v>
      </c>
      <c r="H11" s="94"/>
      <c r="I11" s="158">
        <f>E11+F11+G11+H11</f>
        <v>270</v>
      </c>
      <c r="J11" s="164"/>
    </row>
    <row r="12" spans="1:10" ht="24.75" customHeight="1">
      <c r="A12" s="39" t="s">
        <v>81</v>
      </c>
      <c r="B12" s="89">
        <v>30</v>
      </c>
      <c r="C12" s="90" t="s">
        <v>30</v>
      </c>
      <c r="D12" s="91" t="s">
        <v>33</v>
      </c>
      <c r="E12" s="92">
        <v>120</v>
      </c>
      <c r="F12" s="93">
        <v>200</v>
      </c>
      <c r="G12" s="92">
        <v>150</v>
      </c>
      <c r="H12" s="94">
        <v>100</v>
      </c>
      <c r="I12" s="158">
        <f>H12+G12+F12+E12</f>
        <v>570</v>
      </c>
      <c r="J12" s="164"/>
    </row>
    <row r="13" spans="1:10" ht="25.5" customHeight="1">
      <c r="A13" s="39" t="s">
        <v>82</v>
      </c>
      <c r="B13" s="89">
        <v>10</v>
      </c>
      <c r="C13" s="90" t="s">
        <v>139</v>
      </c>
      <c r="D13" s="91" t="s">
        <v>33</v>
      </c>
      <c r="E13" s="92">
        <v>120</v>
      </c>
      <c r="F13" s="92">
        <v>100</v>
      </c>
      <c r="G13" s="92">
        <v>150</v>
      </c>
      <c r="H13" s="94">
        <v>150</v>
      </c>
      <c r="I13" s="158">
        <f>E13+F13+G13+H13</f>
        <v>520</v>
      </c>
      <c r="J13" s="164"/>
    </row>
    <row r="14" spans="1:10" ht="25.5" customHeight="1">
      <c r="A14" s="39" t="s">
        <v>127</v>
      </c>
      <c r="B14" s="89">
        <v>55</v>
      </c>
      <c r="C14" s="90" t="s">
        <v>139</v>
      </c>
      <c r="D14" s="91" t="s">
        <v>33</v>
      </c>
      <c r="E14" s="92">
        <v>120</v>
      </c>
      <c r="F14" s="92"/>
      <c r="G14" s="92">
        <v>150</v>
      </c>
      <c r="H14" s="94"/>
      <c r="I14" s="158">
        <f>H14+G14+F14+E14</f>
        <v>270</v>
      </c>
      <c r="J14" s="164"/>
    </row>
    <row r="15" spans="1:10" ht="25.5" customHeight="1">
      <c r="A15" s="39" t="s">
        <v>136</v>
      </c>
      <c r="B15" s="89">
        <v>250</v>
      </c>
      <c r="C15" s="90" t="s">
        <v>30</v>
      </c>
      <c r="D15" s="91" t="s">
        <v>34</v>
      </c>
      <c r="E15" s="92">
        <v>120</v>
      </c>
      <c r="F15" s="92">
        <v>2500</v>
      </c>
      <c r="G15" s="92">
        <v>400</v>
      </c>
      <c r="H15" s="94">
        <v>150</v>
      </c>
      <c r="I15" s="158">
        <f>E15+F15+G15+H15</f>
        <v>3170</v>
      </c>
      <c r="J15" s="164">
        <v>650</v>
      </c>
    </row>
    <row r="16" spans="1:10" ht="24.75" customHeight="1">
      <c r="A16" s="38" t="s">
        <v>128</v>
      </c>
      <c r="B16" s="89">
        <v>50</v>
      </c>
      <c r="C16" s="90" t="s">
        <v>30</v>
      </c>
      <c r="D16" s="91" t="s">
        <v>34</v>
      </c>
      <c r="E16" s="92">
        <v>120</v>
      </c>
      <c r="F16" s="92"/>
      <c r="G16" s="92">
        <v>150</v>
      </c>
      <c r="H16" s="94"/>
      <c r="I16" s="158">
        <f>H16+G16+F16+E16</f>
        <v>270</v>
      </c>
      <c r="J16" s="164"/>
    </row>
    <row r="17" spans="1:10" ht="24.75" customHeight="1">
      <c r="A17" s="39" t="s">
        <v>118</v>
      </c>
      <c r="B17" s="89">
        <v>500</v>
      </c>
      <c r="C17" s="90" t="s">
        <v>31</v>
      </c>
      <c r="D17" s="91" t="s">
        <v>121</v>
      </c>
      <c r="E17" s="92">
        <v>100</v>
      </c>
      <c r="F17" s="92">
        <v>2000</v>
      </c>
      <c r="G17" s="92">
        <v>500</v>
      </c>
      <c r="H17" s="94">
        <v>2400</v>
      </c>
      <c r="I17" s="158">
        <f>H17+G17+F17+E17</f>
        <v>5000</v>
      </c>
      <c r="J17" s="165">
        <v>2348.93</v>
      </c>
    </row>
    <row r="18" spans="1:10" ht="24.75" customHeight="1">
      <c r="A18" s="39" t="s">
        <v>124</v>
      </c>
      <c r="B18" s="89">
        <v>10</v>
      </c>
      <c r="C18" s="90" t="s">
        <v>120</v>
      </c>
      <c r="D18" s="91" t="s">
        <v>122</v>
      </c>
      <c r="E18" s="92">
        <v>150</v>
      </c>
      <c r="F18" s="92">
        <v>500</v>
      </c>
      <c r="G18" s="92"/>
      <c r="H18" s="94"/>
      <c r="I18" s="158">
        <f>H18+G18+F18+E18</f>
        <v>650</v>
      </c>
      <c r="J18" s="166"/>
    </row>
    <row r="19" spans="1:10" ht="24.75" customHeight="1" thickBot="1">
      <c r="A19" s="39" t="s">
        <v>129</v>
      </c>
      <c r="B19" s="89"/>
      <c r="C19" s="90"/>
      <c r="D19" s="91"/>
      <c r="E19" s="92"/>
      <c r="F19" s="92"/>
      <c r="G19" s="92"/>
      <c r="H19" s="94"/>
      <c r="I19" s="158">
        <v>500</v>
      </c>
      <c r="J19" s="166"/>
    </row>
    <row r="20" spans="1:10" ht="24.75" customHeight="1" hidden="1">
      <c r="A20" s="39"/>
      <c r="B20" s="5"/>
      <c r="C20" s="66"/>
      <c r="D20" s="67"/>
      <c r="E20" s="22"/>
      <c r="F20" s="22"/>
      <c r="G20" s="22"/>
      <c r="H20" s="57"/>
      <c r="I20" s="159">
        <f>SUM(I8:I19)</f>
        <v>25165</v>
      </c>
      <c r="J20" s="166"/>
    </row>
    <row r="21" spans="1:10" ht="24.75" customHeight="1" hidden="1">
      <c r="A21" s="40"/>
      <c r="B21" s="35"/>
      <c r="C21" s="68"/>
      <c r="D21" s="69"/>
      <c r="E21" s="36"/>
      <c r="F21" s="36"/>
      <c r="G21" s="36"/>
      <c r="H21" s="59"/>
      <c r="I21" s="159"/>
      <c r="J21" s="166"/>
    </row>
    <row r="22" spans="1:10" ht="24.75" customHeight="1" hidden="1" thickBot="1">
      <c r="A22" s="43"/>
      <c r="B22" s="44"/>
      <c r="C22" s="70"/>
      <c r="D22" s="70"/>
      <c r="E22" s="45"/>
      <c r="F22" s="45"/>
      <c r="G22" s="45"/>
      <c r="H22" s="60"/>
      <c r="I22" s="160"/>
      <c r="J22" s="167"/>
    </row>
    <row r="23" spans="1:10" ht="34.5" customHeight="1" thickBot="1">
      <c r="A23" s="41" t="s">
        <v>3</v>
      </c>
      <c r="B23" s="71"/>
      <c r="C23" s="72"/>
      <c r="D23" s="73"/>
      <c r="E23" s="37">
        <f>E8+E9+E10+E11+E12+E13+E14+E15++E16+E17+E18+E19</f>
        <v>1270</v>
      </c>
      <c r="F23" s="37">
        <f>F8+F9+F10+F11+F12+F13+F14+F15+F16+F17+F18+F19</f>
        <v>17435</v>
      </c>
      <c r="G23" s="37">
        <f>G8+G9+G10+G11+G12+G13+G14+G15+G16+G17+G18+G19</f>
        <v>2710</v>
      </c>
      <c r="H23" s="61">
        <f>H8+H9+H10+H11+H12+H13+H14+H15+H16+H17+H18+H19</f>
        <v>3250</v>
      </c>
      <c r="I23" s="162">
        <f>I8+I9+I10+I11+I12+I13+I14+I15+I16+I17+I18+I19</f>
        <v>25165</v>
      </c>
      <c r="J23" s="168">
        <f>J19+J18+J17+J16+J15+J14+J13+J12+J11+J10+J9+J8</f>
        <v>16327.670000000002</v>
      </c>
    </row>
    <row r="24" spans="1:9" ht="24.75" customHeight="1">
      <c r="A24" s="1"/>
      <c r="B24" s="74"/>
      <c r="C24" s="74"/>
      <c r="D24" s="74"/>
      <c r="E24" s="74"/>
      <c r="F24" s="74"/>
      <c r="G24" s="74"/>
      <c r="H24" s="74"/>
      <c r="I24" s="161"/>
    </row>
  </sheetData>
  <sheetProtection/>
  <mergeCells count="10">
    <mergeCell ref="B2:J2"/>
    <mergeCell ref="A1:A5"/>
    <mergeCell ref="J6:J7"/>
    <mergeCell ref="I6:I7"/>
    <mergeCell ref="A6:A7"/>
    <mergeCell ref="B6:B7"/>
    <mergeCell ref="C6:C7"/>
    <mergeCell ref="E6:H6"/>
    <mergeCell ref="I5:J5"/>
    <mergeCell ref="B1:J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3"/>
  <legacyDrawing r:id="rId2"/>
  <oleObjects>
    <oleObject progId="Word.Picture.8" shapeId="67238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111" zoomScaleNormal="111" zoomScalePageLayoutView="0" workbookViewId="0" topLeftCell="A1">
      <selection activeCell="D38" sqref="D38"/>
    </sheetView>
  </sheetViews>
  <sheetFormatPr defaultColWidth="9.00390625" defaultRowHeight="12.75"/>
  <cols>
    <col min="1" max="1" width="23.625" style="0" customWidth="1"/>
    <col min="2" max="4" width="8.625" style="0" customWidth="1"/>
    <col min="5" max="5" width="14.875" style="0" customWidth="1"/>
    <col min="6" max="6" width="15.625" style="0" customWidth="1"/>
    <col min="7" max="7" width="16.125" style="0" customWidth="1"/>
    <col min="8" max="8" width="14.375" style="0" customWidth="1"/>
    <col min="9" max="9" width="13.375" style="0" customWidth="1"/>
    <col min="10" max="10" width="13.75390625" style="0" customWidth="1"/>
  </cols>
  <sheetData>
    <row r="1" spans="1:10" ht="18" customHeight="1">
      <c r="A1" s="211" t="s">
        <v>54</v>
      </c>
      <c r="B1" s="215" t="s">
        <v>0</v>
      </c>
      <c r="C1" s="213" t="s">
        <v>4</v>
      </c>
      <c r="D1" s="217" t="s">
        <v>1</v>
      </c>
      <c r="E1" s="207" t="s">
        <v>43</v>
      </c>
      <c r="F1" s="210"/>
      <c r="G1" s="210"/>
      <c r="H1" s="208"/>
      <c r="I1" s="146" t="s">
        <v>20</v>
      </c>
      <c r="J1" s="121" t="s">
        <v>131</v>
      </c>
    </row>
    <row r="2" spans="1:10" ht="18" customHeight="1" thickBot="1">
      <c r="A2" s="212"/>
      <c r="B2" s="216"/>
      <c r="C2" s="214"/>
      <c r="D2" s="218"/>
      <c r="E2" s="154" t="s">
        <v>2</v>
      </c>
      <c r="F2" s="144" t="s">
        <v>36</v>
      </c>
      <c r="G2" s="144" t="s">
        <v>46</v>
      </c>
      <c r="H2" s="145" t="s">
        <v>47</v>
      </c>
      <c r="I2" s="147">
        <v>2020</v>
      </c>
      <c r="J2" s="75">
        <v>2020</v>
      </c>
    </row>
    <row r="3" spans="1:10" ht="22.5" customHeight="1">
      <c r="A3" s="13" t="s">
        <v>72</v>
      </c>
      <c r="B3" s="8">
        <v>200</v>
      </c>
      <c r="C3" s="9">
        <v>2</v>
      </c>
      <c r="D3" s="9" t="s">
        <v>115</v>
      </c>
      <c r="E3" s="24">
        <v>1300</v>
      </c>
      <c r="F3" s="86">
        <v>2200</v>
      </c>
      <c r="G3" s="24">
        <v>1000</v>
      </c>
      <c r="H3" s="56"/>
      <c r="I3" s="148">
        <f>E3+F3+G3+H3</f>
        <v>4500</v>
      </c>
      <c r="J3" s="123"/>
    </row>
    <row r="4" spans="1:10" ht="22.5" customHeight="1">
      <c r="A4" s="14" t="s">
        <v>5</v>
      </c>
      <c r="B4" s="10">
        <v>192</v>
      </c>
      <c r="C4" s="6">
        <v>12</v>
      </c>
      <c r="D4" s="6" t="s">
        <v>55</v>
      </c>
      <c r="E4" s="22">
        <v>2400</v>
      </c>
      <c r="F4" s="22">
        <v>2300</v>
      </c>
      <c r="G4" s="22">
        <v>800</v>
      </c>
      <c r="H4" s="57"/>
      <c r="I4" s="115">
        <f>H4+G4+F4+E4</f>
        <v>5500</v>
      </c>
      <c r="J4" s="150">
        <v>2334.32</v>
      </c>
    </row>
    <row r="5" spans="1:10" ht="22.5" customHeight="1">
      <c r="A5" s="15" t="s">
        <v>6</v>
      </c>
      <c r="B5" s="11">
        <v>250</v>
      </c>
      <c r="C5" s="6">
        <v>35</v>
      </c>
      <c r="D5" s="6" t="s">
        <v>56</v>
      </c>
      <c r="E5" s="22">
        <v>700</v>
      </c>
      <c r="F5" s="22">
        <v>300</v>
      </c>
      <c r="G5" s="22"/>
      <c r="H5" s="57"/>
      <c r="I5" s="115">
        <f>H5+G5+F5+E5</f>
        <v>1000</v>
      </c>
      <c r="J5" s="150">
        <v>194.22</v>
      </c>
    </row>
    <row r="6" spans="1:10" ht="22.5" customHeight="1">
      <c r="A6" s="14" t="s">
        <v>7</v>
      </c>
      <c r="B6" s="10">
        <v>250</v>
      </c>
      <c r="C6" s="6">
        <v>35</v>
      </c>
      <c r="D6" s="6" t="s">
        <v>56</v>
      </c>
      <c r="E6" s="22">
        <v>1300</v>
      </c>
      <c r="F6" s="22">
        <v>500</v>
      </c>
      <c r="G6" s="22"/>
      <c r="H6" s="57"/>
      <c r="I6" s="115">
        <f>H6+G6+F6+E6</f>
        <v>1800</v>
      </c>
      <c r="J6" s="150">
        <v>623.3</v>
      </c>
    </row>
    <row r="7" spans="1:10" ht="22.5" customHeight="1">
      <c r="A7" s="14" t="s">
        <v>8</v>
      </c>
      <c r="B7" s="10">
        <v>80</v>
      </c>
      <c r="C7" s="6">
        <v>30</v>
      </c>
      <c r="D7" s="6" t="s">
        <v>56</v>
      </c>
      <c r="E7" s="22">
        <v>700</v>
      </c>
      <c r="F7" s="22">
        <v>300</v>
      </c>
      <c r="G7" s="22"/>
      <c r="H7" s="57"/>
      <c r="I7" s="115">
        <f>H7+G7+F7+E7</f>
        <v>1000</v>
      </c>
      <c r="J7" s="150"/>
    </row>
    <row r="8" spans="1:10" ht="22.5" customHeight="1">
      <c r="A8" s="14" t="s">
        <v>48</v>
      </c>
      <c r="B8" s="10">
        <v>120</v>
      </c>
      <c r="C8" s="6">
        <v>15</v>
      </c>
      <c r="D8" s="6" t="s">
        <v>56</v>
      </c>
      <c r="E8" s="22">
        <v>1300</v>
      </c>
      <c r="F8" s="22">
        <v>500</v>
      </c>
      <c r="G8" s="22"/>
      <c r="H8" s="57"/>
      <c r="I8" s="115">
        <f>H8+G8+F8+E8</f>
        <v>1800</v>
      </c>
      <c r="J8" s="150">
        <v>566.18</v>
      </c>
    </row>
    <row r="9" spans="1:10" ht="22.5" customHeight="1">
      <c r="A9" s="14" t="s">
        <v>21</v>
      </c>
      <c r="B9" s="10">
        <v>108</v>
      </c>
      <c r="C9" s="6">
        <v>12</v>
      </c>
      <c r="D9" s="6" t="s">
        <v>56</v>
      </c>
      <c r="E9" s="22">
        <v>1000</v>
      </c>
      <c r="F9" s="22">
        <v>400</v>
      </c>
      <c r="G9" s="22"/>
      <c r="H9" s="57"/>
      <c r="I9" s="115">
        <f>E9+F9+G9</f>
        <v>1400</v>
      </c>
      <c r="J9" s="150">
        <v>453.46</v>
      </c>
    </row>
    <row r="10" spans="1:10" ht="22.5" customHeight="1">
      <c r="A10" s="15" t="s">
        <v>22</v>
      </c>
      <c r="B10" s="11">
        <v>15</v>
      </c>
      <c r="C10" s="6">
        <v>5</v>
      </c>
      <c r="D10" s="6" t="s">
        <v>56</v>
      </c>
      <c r="E10" s="22">
        <v>70</v>
      </c>
      <c r="F10" s="22">
        <v>30</v>
      </c>
      <c r="G10" s="22"/>
      <c r="H10" s="57"/>
      <c r="I10" s="115">
        <f>H10+G10+F10+E10</f>
        <v>100</v>
      </c>
      <c r="J10" s="150">
        <v>425.88</v>
      </c>
    </row>
    <row r="11" spans="1:10" ht="22.5" customHeight="1">
      <c r="A11" s="16" t="s">
        <v>9</v>
      </c>
      <c r="B11" s="11">
        <v>6</v>
      </c>
      <c r="C11" s="6">
        <v>2</v>
      </c>
      <c r="D11" s="6" t="s">
        <v>56</v>
      </c>
      <c r="E11" s="22">
        <v>20</v>
      </c>
      <c r="F11" s="22">
        <v>10</v>
      </c>
      <c r="G11" s="22"/>
      <c r="H11" s="57"/>
      <c r="I11" s="115">
        <f>H11+G11+F11+E11</f>
        <v>30</v>
      </c>
      <c r="J11" s="150"/>
    </row>
    <row r="12" spans="1:10" ht="22.5" customHeight="1">
      <c r="A12" s="16" t="s">
        <v>10</v>
      </c>
      <c r="B12" s="11"/>
      <c r="C12" s="6"/>
      <c r="D12" s="6" t="s">
        <v>56</v>
      </c>
      <c r="E12" s="22">
        <v>350</v>
      </c>
      <c r="F12" s="22">
        <v>150</v>
      </c>
      <c r="G12" s="22"/>
      <c r="H12" s="57"/>
      <c r="I12" s="115">
        <f>E12+F12+G12</f>
        <v>500</v>
      </c>
      <c r="J12" s="150"/>
    </row>
    <row r="13" spans="1:10" ht="22.5" customHeight="1">
      <c r="A13" s="16" t="s">
        <v>11</v>
      </c>
      <c r="B13" s="11">
        <v>18</v>
      </c>
      <c r="C13" s="6">
        <v>6</v>
      </c>
      <c r="D13" s="6" t="s">
        <v>56</v>
      </c>
      <c r="E13" s="22">
        <v>170</v>
      </c>
      <c r="F13" s="22">
        <v>30</v>
      </c>
      <c r="G13" s="22"/>
      <c r="H13" s="57"/>
      <c r="I13" s="115">
        <f>H13+G13+F13+E13</f>
        <v>200</v>
      </c>
      <c r="J13" s="150"/>
    </row>
    <row r="14" spans="1:10" ht="22.5" customHeight="1">
      <c r="A14" s="16" t="s">
        <v>12</v>
      </c>
      <c r="B14" s="11">
        <v>20</v>
      </c>
      <c r="C14" s="6">
        <v>4</v>
      </c>
      <c r="D14" s="6" t="s">
        <v>57</v>
      </c>
      <c r="E14" s="22">
        <v>400</v>
      </c>
      <c r="F14" s="22">
        <v>100</v>
      </c>
      <c r="G14" s="22"/>
      <c r="H14" s="57"/>
      <c r="I14" s="115">
        <f>H14+G14+F14+E14</f>
        <v>500</v>
      </c>
      <c r="J14" s="150"/>
    </row>
    <row r="15" spans="1:10" ht="22.5" customHeight="1">
      <c r="A15" s="16" t="s">
        <v>24</v>
      </c>
      <c r="B15" s="11">
        <v>15</v>
      </c>
      <c r="C15" s="6">
        <v>1</v>
      </c>
      <c r="D15" s="6" t="s">
        <v>33</v>
      </c>
      <c r="E15" s="22"/>
      <c r="F15" s="22">
        <v>150</v>
      </c>
      <c r="G15" s="22">
        <v>50</v>
      </c>
      <c r="H15" s="57"/>
      <c r="I15" s="115">
        <f>H15+G15+F15+E15</f>
        <v>200</v>
      </c>
      <c r="J15" s="150">
        <v>78</v>
      </c>
    </row>
    <row r="16" spans="1:10" ht="22.5" customHeight="1">
      <c r="A16" s="140" t="s">
        <v>137</v>
      </c>
      <c r="B16" s="11">
        <v>60</v>
      </c>
      <c r="C16" s="6">
        <v>1</v>
      </c>
      <c r="D16" s="6" t="s">
        <v>35</v>
      </c>
      <c r="E16" s="22"/>
      <c r="F16" s="22">
        <v>800</v>
      </c>
      <c r="G16" s="22"/>
      <c r="H16" s="57"/>
      <c r="I16" s="115">
        <f>H16+G16+F16+E16</f>
        <v>800</v>
      </c>
      <c r="J16" s="150"/>
    </row>
    <row r="17" spans="1:10" ht="22.5" customHeight="1">
      <c r="A17" s="31" t="s">
        <v>58</v>
      </c>
      <c r="B17" s="11">
        <v>100</v>
      </c>
      <c r="C17" s="6">
        <v>5</v>
      </c>
      <c r="D17" s="6" t="s">
        <v>35</v>
      </c>
      <c r="E17" s="22">
        <v>100</v>
      </c>
      <c r="F17" s="22">
        <v>1000</v>
      </c>
      <c r="G17" s="22">
        <v>100</v>
      </c>
      <c r="H17" s="57"/>
      <c r="I17" s="115">
        <f>E17+F17+G17</f>
        <v>1200</v>
      </c>
      <c r="J17" s="150"/>
    </row>
    <row r="18" spans="1:10" ht="22.5" customHeight="1">
      <c r="A18" s="16" t="s">
        <v>53</v>
      </c>
      <c r="B18" s="11">
        <v>220</v>
      </c>
      <c r="C18" s="6">
        <v>1</v>
      </c>
      <c r="D18" s="6" t="s">
        <v>60</v>
      </c>
      <c r="E18" s="22"/>
      <c r="F18" s="22">
        <v>300</v>
      </c>
      <c r="G18" s="22">
        <v>200</v>
      </c>
      <c r="H18" s="57">
        <v>500</v>
      </c>
      <c r="I18" s="115">
        <f>H18+G18+F18+E18</f>
        <v>1000</v>
      </c>
      <c r="J18" s="150"/>
    </row>
    <row r="19" spans="1:10" ht="22.5" customHeight="1">
      <c r="A19" s="16" t="s">
        <v>113</v>
      </c>
      <c r="B19" s="11">
        <v>70</v>
      </c>
      <c r="C19" s="6">
        <v>1</v>
      </c>
      <c r="D19" s="6" t="s">
        <v>35</v>
      </c>
      <c r="E19" s="22">
        <v>500</v>
      </c>
      <c r="F19" s="22">
        <v>2700</v>
      </c>
      <c r="G19" s="22">
        <v>2000</v>
      </c>
      <c r="H19" s="57">
        <v>1300</v>
      </c>
      <c r="I19" s="115">
        <f>H19+G19+F19+E19</f>
        <v>6500</v>
      </c>
      <c r="J19" s="150">
        <v>5958.1</v>
      </c>
    </row>
    <row r="20" spans="1:10" ht="22.5" customHeight="1">
      <c r="A20" s="31" t="s">
        <v>59</v>
      </c>
      <c r="B20" s="11">
        <v>8</v>
      </c>
      <c r="C20" s="6">
        <v>1</v>
      </c>
      <c r="D20" s="6" t="s">
        <v>34</v>
      </c>
      <c r="E20" s="22">
        <v>1500</v>
      </c>
      <c r="F20" s="22"/>
      <c r="G20" s="22"/>
      <c r="H20" s="57"/>
      <c r="I20" s="153">
        <f>E20+F20+G20+H20</f>
        <v>1500</v>
      </c>
      <c r="J20" s="150"/>
    </row>
    <row r="21" spans="1:10" ht="22.5" customHeight="1" thickBot="1">
      <c r="A21" s="16" t="s">
        <v>114</v>
      </c>
      <c r="B21" s="26">
        <v>40</v>
      </c>
      <c r="C21" s="7">
        <v>8</v>
      </c>
      <c r="D21" s="7" t="s">
        <v>123</v>
      </c>
      <c r="E21" s="23">
        <v>400</v>
      </c>
      <c r="F21" s="23">
        <v>125</v>
      </c>
      <c r="G21" s="23"/>
      <c r="H21" s="58"/>
      <c r="I21" s="149">
        <f>E21+F21+G21+H21</f>
        <v>525</v>
      </c>
      <c r="J21" s="151"/>
    </row>
    <row r="22" spans="1:10" ht="24.75" customHeight="1" thickBot="1">
      <c r="A22" s="27" t="s">
        <v>3</v>
      </c>
      <c r="B22" s="29"/>
      <c r="C22" s="30"/>
      <c r="D22" s="28"/>
      <c r="E22" s="34">
        <f>E3+E4+E5+E6+E7+E8+E9+E10+E11+E12+E13+E14+E15+E16+E17+E18+E19+E20+E21</f>
        <v>12210</v>
      </c>
      <c r="F22" s="34">
        <f>F3+F4+F5+F6+F7+F8+F9+F10+F11+F12+F13+F14+F15+F16+F17+F18+F19+F20+F21</f>
        <v>11895</v>
      </c>
      <c r="G22" s="34">
        <f>G3+G4+G5+G6+G7+G8+G9+G10+G11+G12+G13+G14+G15+G16+G17+G18+G19+G20+G21</f>
        <v>4150</v>
      </c>
      <c r="H22" s="50">
        <f>H3+H4+H5+H6+H7+H8+H9+H10+H11+H12+H13+H14+H15+H16+H17+H18+H19+H20</f>
        <v>1800</v>
      </c>
      <c r="I22" s="122">
        <f>I3+I4+I5+I6+I7+I8+I9+I10+I11+I12+I13+I14+I15+I16+I17+I18+I19+I20+I21</f>
        <v>30055</v>
      </c>
      <c r="J22" s="152">
        <f>J21+J20+J19+J18+J17+J16+J15+J14+J13+J12+J11+J10+J9+J8+J7+J6+J5+J4+J3</f>
        <v>10633.460000000001</v>
      </c>
    </row>
    <row r="23" spans="1:9" ht="24.75" customHeight="1">
      <c r="A23" s="1"/>
      <c r="B23" s="1"/>
      <c r="C23" s="1"/>
      <c r="D23" s="1"/>
      <c r="E23" s="1"/>
      <c r="F23" s="1"/>
      <c r="G23" s="25"/>
      <c r="H23" s="1"/>
      <c r="I23" s="78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4">
      <selection activeCell="A25" sqref="A25"/>
    </sheetView>
  </sheetViews>
  <sheetFormatPr defaultColWidth="9.00390625" defaultRowHeight="12.75"/>
  <cols>
    <col min="1" max="1" width="35.75390625" style="0" customWidth="1"/>
    <col min="2" max="3" width="15.625" style="0" customWidth="1"/>
    <col min="4" max="4" width="4.625" style="0" customWidth="1"/>
    <col min="5" max="5" width="35.75390625" style="0" customWidth="1"/>
    <col min="6" max="6" width="15.875" style="0" customWidth="1"/>
    <col min="7" max="7" width="15.125" style="0" customWidth="1"/>
  </cols>
  <sheetData>
    <row r="1" spans="1:6" ht="24" customHeight="1" thickBot="1">
      <c r="A1" s="120" t="s">
        <v>77</v>
      </c>
      <c r="B1" s="130" t="s">
        <v>117</v>
      </c>
      <c r="C1" s="131" t="s">
        <v>130</v>
      </c>
      <c r="E1" s="219" t="s">
        <v>14</v>
      </c>
      <c r="F1" s="219"/>
    </row>
    <row r="2" spans="1:7" ht="18" customHeight="1" thickBot="1">
      <c r="A2" s="100" t="s">
        <v>62</v>
      </c>
      <c r="B2" s="113">
        <v>30000</v>
      </c>
      <c r="C2" s="80">
        <v>12818.93</v>
      </c>
      <c r="E2" s="1"/>
      <c r="F2" s="134" t="s">
        <v>117</v>
      </c>
      <c r="G2" s="133" t="s">
        <v>130</v>
      </c>
    </row>
    <row r="3" spans="1:7" ht="18" customHeight="1">
      <c r="A3" s="100" t="s">
        <v>61</v>
      </c>
      <c r="B3" s="108">
        <v>2500</v>
      </c>
      <c r="C3" s="79">
        <v>2150</v>
      </c>
      <c r="E3" s="76" t="s">
        <v>73</v>
      </c>
      <c r="F3" s="171">
        <f>'I. Šlolenia, doškolenia'!I23</f>
        <v>25165</v>
      </c>
      <c r="G3" s="175">
        <f>'I. Šlolenia, doškolenia'!J23</f>
        <v>16327.670000000002</v>
      </c>
    </row>
    <row r="4" spans="1:7" ht="18" customHeight="1">
      <c r="A4" s="100" t="s">
        <v>37</v>
      </c>
      <c r="B4" s="132">
        <v>445000</v>
      </c>
      <c r="C4" s="141">
        <v>165915</v>
      </c>
      <c r="D4" s="95"/>
      <c r="E4" s="77" t="s">
        <v>74</v>
      </c>
      <c r="F4" s="172">
        <f>'II. Schôdzková činnosť'!I22</f>
        <v>30055</v>
      </c>
      <c r="G4" s="176">
        <v>10633.46</v>
      </c>
    </row>
    <row r="5" spans="1:7" s="18" customFormat="1" ht="18" customHeight="1">
      <c r="A5" s="101" t="s">
        <v>85</v>
      </c>
      <c r="B5" s="114">
        <v>70000</v>
      </c>
      <c r="C5" s="81">
        <v>73000</v>
      </c>
      <c r="E5" s="20" t="s">
        <v>75</v>
      </c>
      <c r="F5" s="173">
        <f aca="true" t="shared" si="0" ref="F5:F10">B2</f>
        <v>30000</v>
      </c>
      <c r="G5" s="177">
        <v>12818.93</v>
      </c>
    </row>
    <row r="6" spans="1:7" s="18" customFormat="1" ht="18" customHeight="1">
      <c r="A6" s="101" t="s">
        <v>86</v>
      </c>
      <c r="B6" s="114">
        <v>32000</v>
      </c>
      <c r="C6" s="81">
        <v>19700</v>
      </c>
      <c r="E6" s="20" t="s">
        <v>104</v>
      </c>
      <c r="F6" s="173">
        <f t="shared" si="0"/>
        <v>2500</v>
      </c>
      <c r="G6" s="177">
        <v>2150</v>
      </c>
    </row>
    <row r="7" spans="1:7" s="18" customFormat="1" ht="18" customHeight="1">
      <c r="A7" s="101" t="s">
        <v>87</v>
      </c>
      <c r="B7" s="114">
        <f>B15+B14+B13+B12+B11+B10+B9+B8</f>
        <v>13400</v>
      </c>
      <c r="C7" s="81">
        <f>C15+C14+C13+C12+C11+C10+C9+C8</f>
        <v>6783.7</v>
      </c>
      <c r="E7" s="20" t="s">
        <v>37</v>
      </c>
      <c r="F7" s="173">
        <f t="shared" si="0"/>
        <v>445000</v>
      </c>
      <c r="G7" s="178">
        <v>165915</v>
      </c>
    </row>
    <row r="8" spans="1:7" s="18" customFormat="1" ht="15.75" customHeight="1">
      <c r="A8" s="102" t="s">
        <v>13</v>
      </c>
      <c r="B8" s="115">
        <v>1000</v>
      </c>
      <c r="C8" s="82">
        <v>991.92</v>
      </c>
      <c r="E8" s="20" t="s">
        <v>88</v>
      </c>
      <c r="F8" s="173">
        <f t="shared" si="0"/>
        <v>70000</v>
      </c>
      <c r="G8" s="177">
        <v>73000</v>
      </c>
    </row>
    <row r="9" spans="1:7" s="18" customFormat="1" ht="15.75" customHeight="1">
      <c r="A9" s="102" t="s">
        <v>63</v>
      </c>
      <c r="B9" s="115">
        <v>3500</v>
      </c>
      <c r="C9" s="82">
        <v>1385.66</v>
      </c>
      <c r="E9" s="20" t="s">
        <v>105</v>
      </c>
      <c r="F9" s="173">
        <f t="shared" si="0"/>
        <v>32000</v>
      </c>
      <c r="G9" s="177">
        <v>19700</v>
      </c>
    </row>
    <row r="10" spans="1:7" s="18" customFormat="1" ht="15.75" customHeight="1">
      <c r="A10" s="102" t="s">
        <v>49</v>
      </c>
      <c r="B10" s="115">
        <v>400</v>
      </c>
      <c r="C10" s="82">
        <v>429.38</v>
      </c>
      <c r="E10" s="20" t="s">
        <v>89</v>
      </c>
      <c r="F10" s="173">
        <f t="shared" si="0"/>
        <v>13400</v>
      </c>
      <c r="G10" s="177">
        <v>6783.7</v>
      </c>
    </row>
    <row r="11" spans="1:7" s="18" customFormat="1" ht="15.75" customHeight="1">
      <c r="A11" s="102" t="s">
        <v>66</v>
      </c>
      <c r="B11" s="115">
        <v>2100</v>
      </c>
      <c r="C11" s="82">
        <v>1183.9</v>
      </c>
      <c r="E11" s="20" t="s">
        <v>90</v>
      </c>
      <c r="F11" s="173">
        <f>B16</f>
        <v>5000</v>
      </c>
      <c r="G11" s="177">
        <v>2824.29</v>
      </c>
    </row>
    <row r="12" spans="1:7" s="18" customFormat="1" ht="15.75" customHeight="1">
      <c r="A12" s="102" t="s">
        <v>50</v>
      </c>
      <c r="B12" s="115">
        <v>100</v>
      </c>
      <c r="C12" s="82">
        <v>25.93</v>
      </c>
      <c r="E12" s="20" t="s">
        <v>106</v>
      </c>
      <c r="F12" s="173">
        <f>B17</f>
        <v>800</v>
      </c>
      <c r="G12" s="177">
        <v>615.87</v>
      </c>
    </row>
    <row r="13" spans="1:7" s="18" customFormat="1" ht="15.75" customHeight="1">
      <c r="A13" s="102" t="s">
        <v>64</v>
      </c>
      <c r="B13" s="115">
        <v>3000</v>
      </c>
      <c r="C13" s="82">
        <v>674.46</v>
      </c>
      <c r="E13" s="20" t="s">
        <v>107</v>
      </c>
      <c r="F13" s="173">
        <f>B18</f>
        <v>23400</v>
      </c>
      <c r="G13" s="178">
        <v>27774.3</v>
      </c>
    </row>
    <row r="14" spans="1:7" s="18" customFormat="1" ht="15.75" customHeight="1">
      <c r="A14" s="102" t="s">
        <v>65</v>
      </c>
      <c r="B14" s="115">
        <v>300</v>
      </c>
      <c r="C14" s="82">
        <v>633.94</v>
      </c>
      <c r="E14" s="20" t="s">
        <v>91</v>
      </c>
      <c r="F14" s="173">
        <f>B27</f>
        <v>142500</v>
      </c>
      <c r="G14" s="164">
        <v>66384.13</v>
      </c>
    </row>
    <row r="15" spans="1:7" s="18" customFormat="1" ht="18" customHeight="1">
      <c r="A15" s="102" t="s">
        <v>38</v>
      </c>
      <c r="B15" s="116">
        <v>3000</v>
      </c>
      <c r="C15" s="96">
        <v>1458.51</v>
      </c>
      <c r="E15" s="20" t="s">
        <v>142</v>
      </c>
      <c r="F15" s="173">
        <f aca="true" t="shared" si="1" ref="F15:F20">B31</f>
        <v>58000</v>
      </c>
      <c r="G15" s="177">
        <v>20710.02</v>
      </c>
    </row>
    <row r="16" spans="1:7" s="18" customFormat="1" ht="18" customHeight="1">
      <c r="A16" s="98" t="s">
        <v>90</v>
      </c>
      <c r="B16" s="114">
        <v>5000</v>
      </c>
      <c r="C16" s="81">
        <v>2824.29</v>
      </c>
      <c r="E16" s="20" t="s">
        <v>143</v>
      </c>
      <c r="F16" s="173">
        <f t="shared" si="1"/>
        <v>1000</v>
      </c>
      <c r="G16" s="177">
        <v>655.38</v>
      </c>
    </row>
    <row r="17" spans="1:7" s="18" customFormat="1" ht="18" customHeight="1">
      <c r="A17" s="98" t="s">
        <v>102</v>
      </c>
      <c r="B17" s="114">
        <v>800</v>
      </c>
      <c r="C17" s="81">
        <v>615.87</v>
      </c>
      <c r="E17" s="20" t="s">
        <v>93</v>
      </c>
      <c r="F17" s="173">
        <f t="shared" si="1"/>
        <v>2000</v>
      </c>
      <c r="G17" s="177">
        <v>500</v>
      </c>
    </row>
    <row r="18" spans="1:7" s="18" customFormat="1" ht="18" customHeight="1">
      <c r="A18" s="98" t="s">
        <v>103</v>
      </c>
      <c r="B18" s="114">
        <f>B26+B25+B24+B23+B22+B21+B20+B19</f>
        <v>23400</v>
      </c>
      <c r="C18" s="180">
        <f>C26+C25+C24+C23+C22+C21+C20+C19</f>
        <v>27774.300000000003</v>
      </c>
      <c r="E18" s="185" t="s">
        <v>141</v>
      </c>
      <c r="F18" s="174">
        <f t="shared" si="1"/>
        <v>20</v>
      </c>
      <c r="G18" s="177">
        <v>30</v>
      </c>
    </row>
    <row r="19" spans="1:7" s="19" customFormat="1" ht="15.75" customHeight="1">
      <c r="A19" s="102" t="s">
        <v>25</v>
      </c>
      <c r="B19" s="115">
        <v>800</v>
      </c>
      <c r="C19" s="82">
        <v>1259.75</v>
      </c>
      <c r="E19" s="21" t="s">
        <v>94</v>
      </c>
      <c r="F19" s="174">
        <f t="shared" si="1"/>
        <v>2000</v>
      </c>
      <c r="G19" s="177">
        <v>324.5</v>
      </c>
    </row>
    <row r="20" spans="1:7" s="19" customFormat="1" ht="15.75" customHeight="1" thickBot="1">
      <c r="A20" s="102" t="s">
        <v>51</v>
      </c>
      <c r="B20" s="115">
        <v>3500</v>
      </c>
      <c r="C20" s="82">
        <v>4471.36</v>
      </c>
      <c r="E20" s="97" t="s">
        <v>110</v>
      </c>
      <c r="F20" s="174">
        <f t="shared" si="1"/>
        <v>3500</v>
      </c>
      <c r="G20" s="179">
        <v>6014.28</v>
      </c>
    </row>
    <row r="21" spans="1:7" s="19" customFormat="1" ht="15.75" customHeight="1" thickBot="1">
      <c r="A21" s="102" t="s">
        <v>26</v>
      </c>
      <c r="B21" s="115">
        <v>800</v>
      </c>
      <c r="C21" s="82">
        <v>1123.28</v>
      </c>
      <c r="E21" s="47" t="s">
        <v>45</v>
      </c>
      <c r="F21" s="118">
        <f>F20+F19+F18+F17+F16+F15+F14+F13+F12+F11+F10+F9+F8+F7+F6+F5+F4+F3</f>
        <v>886340</v>
      </c>
      <c r="G21" s="169">
        <f>SUM(G3:G20)</f>
        <v>433161.53</v>
      </c>
    </row>
    <row r="22" spans="1:3" s="19" customFormat="1" ht="15.75" customHeight="1">
      <c r="A22" s="102" t="s">
        <v>67</v>
      </c>
      <c r="B22" s="115">
        <v>600</v>
      </c>
      <c r="C22" s="82">
        <v>158.2</v>
      </c>
    </row>
    <row r="23" spans="1:3" s="19" customFormat="1" ht="15.75" customHeight="1">
      <c r="A23" s="102" t="s">
        <v>52</v>
      </c>
      <c r="B23" s="115">
        <v>200</v>
      </c>
      <c r="C23" s="82">
        <v>2350.9</v>
      </c>
    </row>
    <row r="24" spans="1:3" s="19" customFormat="1" ht="15.75" customHeight="1">
      <c r="A24" s="102" t="s">
        <v>27</v>
      </c>
      <c r="B24" s="115">
        <v>15000</v>
      </c>
      <c r="C24" s="82">
        <v>6606.11</v>
      </c>
    </row>
    <row r="25" spans="1:3" s="19" customFormat="1" ht="15.75" customHeight="1">
      <c r="A25" s="103" t="s">
        <v>150</v>
      </c>
      <c r="B25" s="115">
        <v>1500</v>
      </c>
      <c r="C25" s="82">
        <v>10804.7</v>
      </c>
    </row>
    <row r="26" spans="1:3" s="19" customFormat="1" ht="15.75" customHeight="1">
      <c r="A26" s="103" t="s">
        <v>111</v>
      </c>
      <c r="B26" s="115">
        <v>1000</v>
      </c>
      <c r="C26" s="82">
        <v>1000</v>
      </c>
    </row>
    <row r="27" spans="1:5" s="18" customFormat="1" ht="18" customHeight="1">
      <c r="A27" s="98" t="s">
        <v>108</v>
      </c>
      <c r="B27" s="135">
        <f>B30+B29+B28</f>
        <v>142500</v>
      </c>
      <c r="C27" s="81">
        <f>C30+C29+C28</f>
        <v>66384.13</v>
      </c>
      <c r="E27" s="143"/>
    </row>
    <row r="28" spans="1:3" s="19" customFormat="1" ht="15.75" customHeight="1">
      <c r="A28" s="104" t="s">
        <v>44</v>
      </c>
      <c r="B28" s="115">
        <v>12500</v>
      </c>
      <c r="C28" s="82">
        <v>6791.92</v>
      </c>
    </row>
    <row r="29" spans="1:3" s="19" customFormat="1" ht="15.75" customHeight="1">
      <c r="A29" s="104" t="s">
        <v>68</v>
      </c>
      <c r="B29" s="115">
        <v>30000</v>
      </c>
      <c r="C29" s="82">
        <v>14060</v>
      </c>
    </row>
    <row r="30" spans="1:3" s="19" customFormat="1" ht="15.75" customHeight="1">
      <c r="A30" s="104" t="s">
        <v>69</v>
      </c>
      <c r="B30" s="136">
        <v>100000</v>
      </c>
      <c r="C30" s="82">
        <v>45532.21</v>
      </c>
    </row>
    <row r="31" spans="1:3" s="19" customFormat="1" ht="18" customHeight="1">
      <c r="A31" s="98" t="s">
        <v>109</v>
      </c>
      <c r="B31" s="114">
        <v>58000</v>
      </c>
      <c r="C31" s="81">
        <v>20710.02</v>
      </c>
    </row>
    <row r="32" spans="1:3" s="19" customFormat="1" ht="18" customHeight="1">
      <c r="A32" s="98" t="s">
        <v>92</v>
      </c>
      <c r="B32" s="114">
        <v>1000</v>
      </c>
      <c r="C32" s="81">
        <v>655.38</v>
      </c>
    </row>
    <row r="33" spans="1:3" s="18" customFormat="1" ht="18" customHeight="1">
      <c r="A33" s="98" t="s">
        <v>93</v>
      </c>
      <c r="B33" s="114">
        <v>2000</v>
      </c>
      <c r="C33" s="81">
        <v>500</v>
      </c>
    </row>
    <row r="34" spans="1:4" s="19" customFormat="1" ht="18" customHeight="1">
      <c r="A34" s="170" t="s">
        <v>140</v>
      </c>
      <c r="B34" s="114">
        <v>20</v>
      </c>
      <c r="C34" s="81">
        <v>30</v>
      </c>
      <c r="D34" s="143"/>
    </row>
    <row r="35" spans="1:3" s="19" customFormat="1" ht="18" customHeight="1">
      <c r="A35" s="99" t="s">
        <v>94</v>
      </c>
      <c r="B35" s="114">
        <v>2000</v>
      </c>
      <c r="C35" s="81">
        <v>324.5</v>
      </c>
    </row>
    <row r="36" spans="1:3" s="19" customFormat="1" ht="18" customHeight="1" thickBot="1">
      <c r="A36" s="105" t="s">
        <v>110</v>
      </c>
      <c r="B36" s="117">
        <v>3500</v>
      </c>
      <c r="C36" s="119">
        <v>6014.28</v>
      </c>
    </row>
    <row r="37" spans="1:3" s="18" customFormat="1" ht="18" customHeight="1" thickBot="1">
      <c r="A37" s="46" t="s">
        <v>39</v>
      </c>
      <c r="B37" s="137">
        <f>B2+B3+B4+B5+B6+B7+B16+B17+B18+B27+B31+B32+B33+B34+B35+B36</f>
        <v>831120</v>
      </c>
      <c r="C37" s="142">
        <f>C36+C35+C34+C33+C32+C31+C27+C18+C17+C16+C7+C6+C5+C4+C3+C2</f>
        <v>406200.39999999997</v>
      </c>
    </row>
    <row r="38" ht="13.5" customHeight="1">
      <c r="A38" s="1"/>
    </row>
    <row r="39" ht="19.5" customHeight="1">
      <c r="A39" s="65"/>
    </row>
    <row r="40" ht="13.5" customHeight="1">
      <c r="A40" s="1"/>
    </row>
    <row r="41" s="18" customFormat="1" ht="18" customHeight="1">
      <c r="A41" s="54"/>
    </row>
    <row r="42" s="18" customFormat="1" ht="18" customHeight="1">
      <c r="A42" s="54"/>
    </row>
    <row r="43" s="18" customFormat="1" ht="18" customHeight="1">
      <c r="A43" s="54"/>
    </row>
    <row r="44" s="18" customFormat="1" ht="18" customHeight="1">
      <c r="A44" s="54"/>
    </row>
    <row r="45" s="18" customFormat="1" ht="18" customHeight="1">
      <c r="A45" s="54"/>
    </row>
    <row r="46" s="18" customFormat="1" ht="18" customHeight="1">
      <c r="A46" s="54"/>
    </row>
    <row r="47" s="18" customFormat="1" ht="18" customHeight="1">
      <c r="A47" s="54"/>
    </row>
    <row r="48" s="18" customFormat="1" ht="18" customHeight="1">
      <c r="A48" s="54"/>
    </row>
    <row r="49" s="18" customFormat="1" ht="18" customHeight="1">
      <c r="A49" s="54"/>
    </row>
    <row r="50" s="18" customFormat="1" ht="18" customHeight="1">
      <c r="A50" s="54"/>
    </row>
    <row r="51" s="18" customFormat="1" ht="18" customHeight="1">
      <c r="A51" s="54"/>
    </row>
    <row r="52" s="18" customFormat="1" ht="18" customHeight="1">
      <c r="A52" s="54"/>
    </row>
    <row r="53" s="18" customFormat="1" ht="18" customHeight="1">
      <c r="A53" s="54"/>
    </row>
    <row r="54" s="18" customFormat="1" ht="18" customHeight="1">
      <c r="A54" s="54"/>
    </row>
    <row r="55" s="18" customFormat="1" ht="18" customHeight="1">
      <c r="A55" s="54"/>
    </row>
    <row r="56" s="18" customFormat="1" ht="18" customHeight="1">
      <c r="A56" s="54"/>
    </row>
    <row r="57" s="18" customFormat="1" ht="18" customHeight="1">
      <c r="A57" s="55"/>
    </row>
    <row r="58" ht="21.75" customHeight="1"/>
  </sheetData>
  <sheetProtection/>
  <mergeCells count="1">
    <mergeCell ref="E1:F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3">
      <selection activeCell="D39" sqref="D39"/>
    </sheetView>
  </sheetViews>
  <sheetFormatPr defaultColWidth="9.00390625" defaultRowHeight="12.75"/>
  <cols>
    <col min="1" max="1" width="53.25390625" style="0" customWidth="1"/>
    <col min="2" max="2" width="19.875" style="0" customWidth="1"/>
    <col min="3" max="3" width="19.25390625" style="0" customWidth="1"/>
    <col min="4" max="4" width="13.125" style="0" customWidth="1"/>
  </cols>
  <sheetData>
    <row r="1" ht="34.5" customHeight="1">
      <c r="A1" s="2" t="s">
        <v>17</v>
      </c>
    </row>
    <row r="2" ht="24.75" customHeight="1" thickBot="1">
      <c r="A2" s="2"/>
    </row>
    <row r="3" spans="1:3" ht="30" customHeight="1" thickBot="1">
      <c r="A3" s="52" t="s">
        <v>15</v>
      </c>
      <c r="B3" s="129" t="s">
        <v>117</v>
      </c>
      <c r="C3" s="126" t="s">
        <v>130</v>
      </c>
    </row>
    <row r="4" spans="1:3" ht="24.75" customHeight="1">
      <c r="A4" s="48" t="s">
        <v>28</v>
      </c>
      <c r="B4" s="107">
        <v>200</v>
      </c>
      <c r="C4" s="128"/>
    </row>
    <row r="5" spans="1:3" ht="24.75" customHeight="1">
      <c r="A5" s="49" t="s">
        <v>29</v>
      </c>
      <c r="B5" s="108">
        <v>21100</v>
      </c>
      <c r="C5" s="182">
        <v>16367</v>
      </c>
    </row>
    <row r="6" spans="1:3" ht="24.75" customHeight="1">
      <c r="A6" s="49" t="s">
        <v>134</v>
      </c>
      <c r="B6" s="108">
        <v>25500</v>
      </c>
      <c r="C6" s="182">
        <v>8252.42</v>
      </c>
    </row>
    <row r="7" spans="1:3" ht="24.75" customHeight="1">
      <c r="A7" s="49" t="s">
        <v>101</v>
      </c>
      <c r="B7" s="108">
        <v>31240</v>
      </c>
      <c r="C7" s="182">
        <v>14835</v>
      </c>
    </row>
    <row r="8" spans="1:3" ht="24.75" customHeight="1">
      <c r="A8" s="49" t="s">
        <v>96</v>
      </c>
      <c r="B8" s="108">
        <v>500</v>
      </c>
      <c r="C8" s="182"/>
    </row>
    <row r="9" spans="1:3" ht="24.75" customHeight="1">
      <c r="A9" s="49" t="s">
        <v>97</v>
      </c>
      <c r="B9" s="108">
        <v>100</v>
      </c>
      <c r="C9" s="182"/>
    </row>
    <row r="10" spans="1:3" ht="24.75" customHeight="1">
      <c r="A10" s="49" t="s">
        <v>135</v>
      </c>
      <c r="B10" s="108">
        <f>B14+B13+B12+B11</f>
        <v>218000</v>
      </c>
      <c r="C10" s="182">
        <f>C11+C12+C13+C14</f>
        <v>207579.81</v>
      </c>
    </row>
    <row r="11" spans="1:3" ht="24.75" customHeight="1">
      <c r="A11" s="51" t="s">
        <v>80</v>
      </c>
      <c r="B11" s="109">
        <v>38000</v>
      </c>
      <c r="C11" s="183">
        <v>12579.81</v>
      </c>
    </row>
    <row r="12" spans="1:3" ht="24.75" customHeight="1">
      <c r="A12" s="51" t="s">
        <v>84</v>
      </c>
      <c r="B12" s="109">
        <v>112500</v>
      </c>
      <c r="C12" s="183">
        <v>124600</v>
      </c>
    </row>
    <row r="13" spans="1:3" ht="24.75" customHeight="1">
      <c r="A13" s="51" t="s">
        <v>83</v>
      </c>
      <c r="B13" s="109">
        <v>60000</v>
      </c>
      <c r="C13" s="183">
        <v>70400</v>
      </c>
    </row>
    <row r="14" spans="1:3" ht="24.75" customHeight="1">
      <c r="A14" s="51" t="s">
        <v>119</v>
      </c>
      <c r="B14" s="109">
        <v>7500</v>
      </c>
      <c r="C14" s="183"/>
    </row>
    <row r="15" spans="1:3" ht="24.75" customHeight="1">
      <c r="A15" s="49" t="s">
        <v>98</v>
      </c>
      <c r="B15" s="108">
        <v>14200</v>
      </c>
      <c r="C15" s="182">
        <v>8060</v>
      </c>
    </row>
    <row r="16" spans="1:3" ht="24.75" customHeight="1">
      <c r="A16" s="49" t="s">
        <v>99</v>
      </c>
      <c r="B16" s="108">
        <v>572000</v>
      </c>
      <c r="C16" s="182">
        <v>225061.87</v>
      </c>
    </row>
    <row r="17" spans="1:3" ht="24.75" customHeight="1">
      <c r="A17" s="49" t="s">
        <v>100</v>
      </c>
      <c r="B17" s="108">
        <v>3000</v>
      </c>
      <c r="C17" s="182">
        <v>621.59</v>
      </c>
    </row>
    <row r="18" spans="1:3" ht="24.75" customHeight="1">
      <c r="A18" s="106" t="s">
        <v>112</v>
      </c>
      <c r="B18" s="108">
        <v>500</v>
      </c>
      <c r="C18" s="184"/>
    </row>
    <row r="19" spans="1:3" ht="24.75" customHeight="1" thickBot="1">
      <c r="A19" s="191" t="s">
        <v>149</v>
      </c>
      <c r="B19" s="192"/>
      <c r="C19" s="193">
        <v>-179753.98</v>
      </c>
    </row>
    <row r="20" spans="1:3" ht="24.75" customHeight="1" thickBot="1">
      <c r="A20" s="53" t="s">
        <v>40</v>
      </c>
      <c r="B20" s="127">
        <f>B4+B5+B6+B7+B8+B9+B10+B15+B16+B17+B18</f>
        <v>886340</v>
      </c>
      <c r="C20" s="181">
        <f>C5+C6+C7+C10+C15+C16+C17+C19</f>
        <v>301023.70999999996</v>
      </c>
    </row>
    <row r="21" ht="39.75" customHeight="1">
      <c r="A21" s="32"/>
    </row>
    <row r="22" spans="1:3" ht="15" customHeight="1">
      <c r="A22" s="220" t="s">
        <v>147</v>
      </c>
      <c r="B22" s="221"/>
      <c r="C22" s="222"/>
    </row>
    <row r="23" spans="1:3" ht="15" customHeight="1">
      <c r="A23" s="223" t="s">
        <v>145</v>
      </c>
      <c r="B23" s="224"/>
      <c r="C23" s="225"/>
    </row>
    <row r="24" spans="1:3" ht="15" customHeight="1">
      <c r="A24" s="226" t="s">
        <v>146</v>
      </c>
      <c r="B24" s="227"/>
      <c r="C24" s="228"/>
    </row>
    <row r="25" ht="39.75" customHeight="1" thickBot="1">
      <c r="A25" s="189"/>
    </row>
    <row r="26" spans="1:3" ht="24.75" customHeight="1" thickBot="1">
      <c r="A26" s="188" t="s">
        <v>16</v>
      </c>
      <c r="B26" s="187" t="s">
        <v>117</v>
      </c>
      <c r="C26" s="186" t="s">
        <v>130</v>
      </c>
    </row>
    <row r="27" spans="1:3" ht="30" customHeight="1" thickBot="1">
      <c r="A27" s="62" t="s">
        <v>41</v>
      </c>
      <c r="B27" s="110">
        <f>B20</f>
        <v>886340</v>
      </c>
      <c r="C27" s="124">
        <f>C20</f>
        <v>301023.70999999996</v>
      </c>
    </row>
    <row r="28" spans="1:6" ht="30" customHeight="1" thickBot="1">
      <c r="A28" s="12" t="s">
        <v>70</v>
      </c>
      <c r="B28" s="111">
        <f>'III. Ostatné náklady a rekapitu'!F21</f>
        <v>886340</v>
      </c>
      <c r="C28" s="125">
        <f>'III. Ostatné náklady a rekapitu'!G21</f>
        <v>433161.53</v>
      </c>
      <c r="F28" t="s">
        <v>144</v>
      </c>
    </row>
    <row r="29" spans="1:3" ht="30" customHeight="1" thickBot="1">
      <c r="A29" s="33" t="s">
        <v>42</v>
      </c>
      <c r="B29" s="112">
        <v>0</v>
      </c>
      <c r="C29" s="190">
        <v>-132137.82</v>
      </c>
    </row>
    <row r="31" ht="12.75">
      <c r="A31" t="s">
        <v>151</v>
      </c>
    </row>
    <row r="32" spans="1:3" ht="12.75">
      <c r="A32" s="229" t="s">
        <v>152</v>
      </c>
      <c r="B32" s="229"/>
      <c r="C32" s="229"/>
    </row>
    <row r="33" ht="12.75">
      <c r="A33" t="s">
        <v>153</v>
      </c>
    </row>
    <row r="34" ht="12.75">
      <c r="A34" t="s">
        <v>154</v>
      </c>
    </row>
  </sheetData>
  <sheetProtection/>
  <mergeCells count="4">
    <mergeCell ref="A22:C22"/>
    <mergeCell ref="A23:C23"/>
    <mergeCell ref="A24:C24"/>
    <mergeCell ref="A32:C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Roro</cp:lastModifiedBy>
  <cp:lastPrinted>2021-06-03T11:47:00Z</cp:lastPrinted>
  <dcterms:created xsi:type="dcterms:W3CDTF">1997-01-06T21:49:28Z</dcterms:created>
  <dcterms:modified xsi:type="dcterms:W3CDTF">2021-06-03T11:50:52Z</dcterms:modified>
  <cp:category/>
  <cp:version/>
  <cp:contentType/>
  <cp:contentStatus/>
</cp:coreProperties>
</file>